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<sst xmlns="http://schemas.openxmlformats.org/spreadsheetml/2006/main" count="46" uniqueCount="36">
  <si>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 xml:space="preserve">                                                                                                                                                     Punctajele furnizorilor de servicii de reabilitare medicală pentru contractare în  perioada aprilie -decembrie 2015</t>
  </si>
  <si>
    <t>FURNIZOR</t>
  </si>
  <si>
    <t xml:space="preserve">                                  Capacitatea tehnică ( 40% )</t>
  </si>
  <si>
    <t>Resursele umane ( 60% )</t>
  </si>
  <si>
    <t>Punctaj aparate</t>
  </si>
  <si>
    <t>Nr.max. proc./ora</t>
  </si>
  <si>
    <t>Punctaj calculat aparate</t>
  </si>
  <si>
    <t>Total punctaj cap. th.</t>
  </si>
  <si>
    <t>Punctaj  personal (m+As+K)</t>
  </si>
  <si>
    <t>Punctaj program lucru</t>
  </si>
  <si>
    <t>Total punctaj R.U.</t>
  </si>
  <si>
    <t>INRMFB -Pucioasa</t>
  </si>
  <si>
    <t>Spitalul Județean Târgoviște</t>
  </si>
  <si>
    <t>Spitalul Municipal Moreni</t>
  </si>
  <si>
    <t>Spitalul Orășenesc Pucioasa</t>
  </si>
  <si>
    <t>SC Almina Trading Târgoviște</t>
  </si>
  <si>
    <t>SC Valleriana Medics Consult</t>
  </si>
  <si>
    <t>TOTAL</t>
  </si>
  <si>
    <t>Suma aprobată pentru perioada aprilie  - decembrie 2015 .</t>
  </si>
  <si>
    <t>=</t>
  </si>
  <si>
    <t>lei</t>
  </si>
  <si>
    <t xml:space="preserve">pentru capacitatea tehnică 40%        = </t>
  </si>
  <si>
    <t xml:space="preserve">pentru resursele umane 60%             = </t>
  </si>
  <si>
    <t>Valoarea punctului pentru capacitatea tehnică: 489600/1752,36=78,001 lei</t>
  </si>
  <si>
    <t>Valoarea punctului pentru R.U.: 734400/793,70=225,642 lei</t>
  </si>
  <si>
    <t xml:space="preserve">                                                                                                                                  SUMELE CONTRACTATE CU FURNIZORII DE REABILITARE MEDICALA PE BAZA PUNCTAJELOR</t>
  </si>
  <si>
    <t xml:space="preserve">                                                RECALCULATE PENTRU PERIOADA APR -DEC 2015</t>
  </si>
  <si>
    <t>Suma pentru C.Th.</t>
  </si>
  <si>
    <t>Suma pentru R.U.</t>
  </si>
  <si>
    <t>Suma totală suplimentară</t>
  </si>
  <si>
    <t>Nedecont in trim.I</t>
  </si>
  <si>
    <t>Total sumă recontractată</t>
  </si>
  <si>
    <t>Contr apr 2015</t>
  </si>
  <si>
    <t xml:space="preserve">Contr mai - dec 2014 </t>
  </si>
  <si>
    <t>Punctaj săli kineto.</t>
  </si>
  <si>
    <t>punctaj bazine hidrok.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</si>
</sst>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3"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8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justify"/>
    </xf>
    <xf numFmtId="0" fontId="0" fillId="0" borderId="6" xfId="0" applyBorder="1" applyAlignment="1">
      <alignment vertical="justify"/>
    </xf>
    <xf numFmtId="4" fontId="0" fillId="0" borderId="6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19.57421875" style="0" customWidth="1"/>
    <col min="5" max="5" width="20.7109375" style="0" customWidth="1"/>
    <col min="6" max="6" width="6.7109375" style="0" customWidth="1"/>
    <col min="7" max="7" width="12.8515625" style="0" customWidth="1"/>
    <col min="8" max="8" width="8.57421875" style="0" customWidth="1"/>
    <col min="10" max="10" width="4.7109375" style="0" customWidth="1"/>
    <col min="11" max="11" width="11.00390625" style="0" customWidth="1"/>
    <col min="12" max="12" width="12.00390625" style="0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">
      <c r="A2" s="3" t="s">
        <v>1</v>
      </c>
      <c r="B2" s="4" t="s">
        <v>2</v>
      </c>
      <c r="C2" s="5"/>
      <c r="D2" s="5"/>
      <c r="E2" s="5"/>
      <c r="F2" s="5"/>
      <c r="G2" s="6"/>
      <c r="H2" s="4" t="s">
        <v>3</v>
      </c>
      <c r="I2" s="5"/>
      <c r="J2" s="5"/>
      <c r="K2" s="6"/>
      <c r="L2" s="2"/>
    </row>
    <row r="3" spans="1:12" ht="76.5">
      <c r="A3" s="7"/>
      <c r="B3" s="8" t="s">
        <v>4</v>
      </c>
      <c r="C3" s="8" t="s">
        <v>5</v>
      </c>
      <c r="D3" s="8" t="s">
        <v>6</v>
      </c>
      <c r="E3" s="8" t="s">
        <v>34</v>
      </c>
      <c r="F3" s="8" t="s">
        <v>35</v>
      </c>
      <c r="G3" s="8" t="s">
        <v>7</v>
      </c>
      <c r="H3" s="8" t="s">
        <v>8</v>
      </c>
      <c r="I3" s="8" t="s">
        <v>5</v>
      </c>
      <c r="J3" s="8" t="s">
        <v>9</v>
      </c>
      <c r="K3" s="8" t="s">
        <v>10</v>
      </c>
      <c r="L3" s="2"/>
    </row>
    <row r="4" spans="1:12" ht="15">
      <c r="A4" s="9" t="s">
        <v>11</v>
      </c>
      <c r="B4" s="10">
        <f>210+163</f>
        <v>373</v>
      </c>
      <c r="C4" s="10">
        <f>124+99</f>
        <v>223</v>
      </c>
      <c r="D4" s="11">
        <f>I4/C4*B4</f>
        <v>351.25560538116594</v>
      </c>
      <c r="E4" s="10">
        <v>80</v>
      </c>
      <c r="F4" s="10">
        <v>32</v>
      </c>
      <c r="G4" s="11">
        <f aca="true" t="shared" si="0" ref="G4:G9">D4+E4+F4</f>
        <v>463.25560538116594</v>
      </c>
      <c r="H4" s="12">
        <v>253</v>
      </c>
      <c r="I4" s="13">
        <v>210</v>
      </c>
      <c r="J4" s="10">
        <v>2</v>
      </c>
      <c r="K4" s="10">
        <f aca="true" t="shared" si="1" ref="K4:K9">H4+J4</f>
        <v>255</v>
      </c>
      <c r="L4" s="2"/>
    </row>
    <row r="5" spans="1:12" ht="12.75">
      <c r="A5" s="9" t="s">
        <v>12</v>
      </c>
      <c r="B5" s="10">
        <v>190</v>
      </c>
      <c r="C5" s="10">
        <v>51</v>
      </c>
      <c r="D5" s="11">
        <f>I5/C5*B5</f>
        <v>149.01960784313727</v>
      </c>
      <c r="E5" s="10">
        <v>50</v>
      </c>
      <c r="F5" s="10">
        <v>0</v>
      </c>
      <c r="G5" s="11">
        <f t="shared" si="0"/>
        <v>199.01960784313727</v>
      </c>
      <c r="H5" s="10">
        <v>75</v>
      </c>
      <c r="I5" s="10">
        <v>40</v>
      </c>
      <c r="J5" s="10">
        <v>5</v>
      </c>
      <c r="K5" s="10">
        <f t="shared" si="1"/>
        <v>80</v>
      </c>
      <c r="L5" s="2"/>
    </row>
    <row r="6" spans="1:12" ht="12.75">
      <c r="A6" s="9" t="s">
        <v>13</v>
      </c>
      <c r="B6" s="10">
        <v>140</v>
      </c>
      <c r="C6" s="10">
        <v>50</v>
      </c>
      <c r="D6" s="11">
        <v>140</v>
      </c>
      <c r="E6" s="10">
        <v>40</v>
      </c>
      <c r="F6" s="10">
        <v>0</v>
      </c>
      <c r="G6" s="11">
        <f t="shared" si="0"/>
        <v>180</v>
      </c>
      <c r="H6" s="10">
        <v>47.5</v>
      </c>
      <c r="I6" s="13">
        <v>50</v>
      </c>
      <c r="J6" s="10">
        <v>1</v>
      </c>
      <c r="K6" s="10">
        <f t="shared" si="1"/>
        <v>48.5</v>
      </c>
      <c r="L6" s="2"/>
    </row>
    <row r="7" spans="1:12" ht="12.75">
      <c r="A7" s="9" t="s">
        <v>14</v>
      </c>
      <c r="B7" s="10">
        <v>56</v>
      </c>
      <c r="C7" s="10">
        <v>31</v>
      </c>
      <c r="D7" s="11">
        <f>I7/C7*B7</f>
        <v>36.12903225806451</v>
      </c>
      <c r="E7" s="10">
        <v>40</v>
      </c>
      <c r="F7" s="10">
        <v>0</v>
      </c>
      <c r="G7" s="11">
        <f t="shared" si="0"/>
        <v>76.12903225806451</v>
      </c>
      <c r="H7" s="10">
        <v>12.2</v>
      </c>
      <c r="I7" s="13">
        <v>20</v>
      </c>
      <c r="J7" s="13">
        <v>1</v>
      </c>
      <c r="K7" s="10">
        <f t="shared" si="1"/>
        <v>13.2</v>
      </c>
      <c r="L7" s="2"/>
    </row>
    <row r="8" spans="1:12" ht="12.75">
      <c r="A8" s="9" t="s">
        <v>15</v>
      </c>
      <c r="B8" s="10">
        <v>131</v>
      </c>
      <c r="C8" s="10">
        <v>45</v>
      </c>
      <c r="D8" s="11">
        <f>I8/C8*B8</f>
        <v>110.62222222222222</v>
      </c>
      <c r="E8" s="10">
        <v>60</v>
      </c>
      <c r="F8" s="10">
        <v>0</v>
      </c>
      <c r="G8" s="11">
        <f t="shared" si="0"/>
        <v>170.6222222222222</v>
      </c>
      <c r="H8" s="10">
        <v>75</v>
      </c>
      <c r="I8" s="13">
        <v>38</v>
      </c>
      <c r="J8" s="10">
        <v>1</v>
      </c>
      <c r="K8" s="10">
        <f t="shared" si="1"/>
        <v>76</v>
      </c>
      <c r="L8" s="2"/>
    </row>
    <row r="9" spans="1:12" ht="15">
      <c r="A9" s="9" t="s">
        <v>16</v>
      </c>
      <c r="B9" s="10">
        <v>525</v>
      </c>
      <c r="C9" s="10">
        <v>166</v>
      </c>
      <c r="D9" s="11">
        <f>I9/C9*B9</f>
        <v>512.3493975903615</v>
      </c>
      <c r="E9" s="10">
        <v>180</v>
      </c>
      <c r="F9" s="10">
        <v>0</v>
      </c>
      <c r="G9" s="11">
        <f t="shared" si="0"/>
        <v>692.3493975903615</v>
      </c>
      <c r="H9" s="12">
        <v>316</v>
      </c>
      <c r="I9" s="13">
        <v>162</v>
      </c>
      <c r="J9" s="10">
        <v>5</v>
      </c>
      <c r="K9" s="10">
        <f t="shared" si="1"/>
        <v>321</v>
      </c>
      <c r="L9" s="2"/>
    </row>
    <row r="10" spans="1:12" ht="15">
      <c r="A10" s="14" t="s">
        <v>17</v>
      </c>
      <c r="B10" s="10"/>
      <c r="C10" s="10"/>
      <c r="D10" s="10"/>
      <c r="E10" s="10"/>
      <c r="F10" s="10"/>
      <c r="G10" s="15">
        <f>G4+G5+G6+G7+G8+G9</f>
        <v>1781.3758652949514</v>
      </c>
      <c r="H10" s="12"/>
      <c r="I10" s="12"/>
      <c r="J10" s="12"/>
      <c r="K10" s="12">
        <f>K4+K5+K6+K7+K8+K9</f>
        <v>793.7</v>
      </c>
      <c r="L10" s="2"/>
    </row>
    <row r="11" spans="1:12" ht="12.75">
      <c r="A11" s="2"/>
      <c r="B11" s="2" t="s">
        <v>18</v>
      </c>
      <c r="C11" s="2"/>
      <c r="D11" s="2"/>
      <c r="E11" s="2"/>
      <c r="F11" s="16" t="s">
        <v>19</v>
      </c>
      <c r="G11" s="17">
        <f>1104000+120000</f>
        <v>1224000</v>
      </c>
      <c r="H11" s="18" t="s">
        <v>20</v>
      </c>
      <c r="I11" s="2"/>
      <c r="J11" s="2"/>
      <c r="K11" s="2"/>
      <c r="L11" s="2"/>
    </row>
    <row r="12" spans="1:12" ht="12.75">
      <c r="A12" s="2"/>
      <c r="B12" s="2"/>
      <c r="C12" s="2" t="s">
        <v>21</v>
      </c>
      <c r="D12" s="2"/>
      <c r="E12" s="2"/>
      <c r="F12" s="2"/>
      <c r="G12" s="19">
        <f>0.4*G11</f>
        <v>489600</v>
      </c>
      <c r="H12" s="2" t="s">
        <v>20</v>
      </c>
      <c r="I12" s="2"/>
      <c r="J12" s="2"/>
      <c r="K12" s="2"/>
      <c r="L12" s="2"/>
    </row>
    <row r="13" spans="1:12" ht="12.75">
      <c r="A13" s="2"/>
      <c r="B13" s="2"/>
      <c r="C13" s="2" t="s">
        <v>22</v>
      </c>
      <c r="D13" s="2"/>
      <c r="E13" s="2"/>
      <c r="F13" s="2"/>
      <c r="G13" s="19">
        <f>0.6*G11</f>
        <v>734400</v>
      </c>
      <c r="H13" s="2" t="s">
        <v>20</v>
      </c>
      <c r="I13" s="2"/>
      <c r="J13" s="2"/>
      <c r="K13" s="2"/>
      <c r="L13" s="2"/>
    </row>
    <row r="14" spans="1:12" ht="12.75">
      <c r="A14" s="2" t="s">
        <v>23</v>
      </c>
      <c r="B14" s="2"/>
      <c r="C14" s="2"/>
      <c r="D14" s="2"/>
      <c r="E14" s="2"/>
      <c r="F14" s="2" t="s">
        <v>24</v>
      </c>
      <c r="G14" s="2"/>
      <c r="H14" s="2"/>
      <c r="I14" s="2"/>
      <c r="J14" s="2"/>
      <c r="K14" s="2"/>
      <c r="L14" s="2"/>
    </row>
    <row r="15" spans="1:12" ht="15">
      <c r="A15" s="20" t="s">
        <v>25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</row>
    <row r="16" spans="1:12" ht="15">
      <c r="A16" s="4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1"/>
    </row>
    <row r="17" spans="1:12" ht="33.75" customHeight="1">
      <c r="A17" s="9"/>
      <c r="B17" s="32" t="s">
        <v>27</v>
      </c>
      <c r="C17" s="33"/>
      <c r="D17" s="32" t="s">
        <v>28</v>
      </c>
      <c r="E17" s="33"/>
      <c r="F17" s="34" t="s">
        <v>29</v>
      </c>
      <c r="G17" s="35"/>
      <c r="H17" s="23" t="s">
        <v>30</v>
      </c>
      <c r="I17" s="32" t="s">
        <v>31</v>
      </c>
      <c r="J17" s="33"/>
      <c r="K17" s="22" t="s">
        <v>32</v>
      </c>
      <c r="L17" s="22" t="s">
        <v>33</v>
      </c>
    </row>
    <row r="18" spans="1:12" ht="15">
      <c r="A18" s="9" t="s">
        <v>11</v>
      </c>
      <c r="B18" s="30">
        <f>G12/G10*G4</f>
        <v>127322.9018161559</v>
      </c>
      <c r="C18" s="31"/>
      <c r="D18" s="30">
        <f>G13/K10*K4</f>
        <v>235948.09121834446</v>
      </c>
      <c r="E18" s="31"/>
      <c r="F18" s="28">
        <f aca="true" t="shared" si="2" ref="F18:F23">B18+D18</f>
        <v>363270.9930345004</v>
      </c>
      <c r="G18" s="29"/>
      <c r="H18" s="24">
        <f>3.42</f>
        <v>3.42</v>
      </c>
      <c r="I18" s="30">
        <f aca="true" t="shared" si="3" ref="I18:I23">F18+H18</f>
        <v>363274.4130345004</v>
      </c>
      <c r="J18" s="31"/>
      <c r="K18" s="25">
        <v>39014</v>
      </c>
      <c r="L18" s="26">
        <f aca="true" t="shared" si="4" ref="L18:L23">I18-K18</f>
        <v>324260.4130345004</v>
      </c>
    </row>
    <row r="19" spans="1:12" ht="15">
      <c r="A19" s="9" t="s">
        <v>12</v>
      </c>
      <c r="B19" s="30">
        <f>G12/G10*G5</f>
        <v>54699.29277607361</v>
      </c>
      <c r="C19" s="31"/>
      <c r="D19" s="30">
        <f>G13/K10*K5</f>
        <v>74022.93057830413</v>
      </c>
      <c r="E19" s="31"/>
      <c r="F19" s="28">
        <f t="shared" si="2"/>
        <v>128722.22335437775</v>
      </c>
      <c r="G19" s="29"/>
      <c r="H19" s="24">
        <f>2+8+13.32</f>
        <v>23.32</v>
      </c>
      <c r="I19" s="30">
        <f t="shared" si="3"/>
        <v>128745.54335437776</v>
      </c>
      <c r="J19" s="31"/>
      <c r="K19" s="25">
        <v>11440</v>
      </c>
      <c r="L19" s="26">
        <f t="shared" si="4"/>
        <v>117305.54335437776</v>
      </c>
    </row>
    <row r="20" spans="1:12" ht="15">
      <c r="A20" s="9" t="s">
        <v>13</v>
      </c>
      <c r="B20" s="30">
        <f>G12/G10*G6</f>
        <v>49471.87267826165</v>
      </c>
      <c r="C20" s="31"/>
      <c r="D20" s="30">
        <f>G13/K10*K6</f>
        <v>44876.40166309688</v>
      </c>
      <c r="E20" s="31"/>
      <c r="F20" s="28">
        <f t="shared" si="2"/>
        <v>94348.27434135854</v>
      </c>
      <c r="G20" s="29"/>
      <c r="H20" s="24">
        <f>16.98</f>
        <v>16.98</v>
      </c>
      <c r="I20" s="30">
        <f t="shared" si="3"/>
        <v>94365.25434135854</v>
      </c>
      <c r="J20" s="31"/>
      <c r="K20" s="25">
        <v>6686</v>
      </c>
      <c r="L20" s="26">
        <f t="shared" si="4"/>
        <v>87679.25434135854</v>
      </c>
    </row>
    <row r="21" spans="1:12" ht="15">
      <c r="A21" s="9" t="s">
        <v>14</v>
      </c>
      <c r="B21" s="30">
        <f>G12/G10*G7</f>
        <v>20923.587727723563</v>
      </c>
      <c r="C21" s="31"/>
      <c r="D21" s="30">
        <f>G13/K10*K7</f>
        <v>12213.783545420183</v>
      </c>
      <c r="E21" s="31"/>
      <c r="F21" s="28">
        <f t="shared" si="2"/>
        <v>33137.37127314375</v>
      </c>
      <c r="G21" s="29"/>
      <c r="H21" s="24">
        <f>12+60+33.1</f>
        <v>105.1</v>
      </c>
      <c r="I21" s="30">
        <f t="shared" si="3"/>
        <v>33242.47127314375</v>
      </c>
      <c r="J21" s="31"/>
      <c r="K21" s="25">
        <v>3571</v>
      </c>
      <c r="L21" s="26">
        <f t="shared" si="4"/>
        <v>29671.471273143747</v>
      </c>
    </row>
    <row r="22" spans="1:12" ht="15">
      <c r="A22" s="9" t="s">
        <v>15</v>
      </c>
      <c r="B22" s="30">
        <f>G12/G10*G8</f>
        <v>46894.44918811024</v>
      </c>
      <c r="C22" s="31"/>
      <c r="D22" s="30">
        <f>G13/K10*K8</f>
        <v>70321.78404938894</v>
      </c>
      <c r="E22" s="31"/>
      <c r="F22" s="28">
        <f t="shared" si="2"/>
        <v>117216.23323749917</v>
      </c>
      <c r="G22" s="29"/>
      <c r="H22" s="24">
        <f>52+4+7.18</f>
        <v>63.18</v>
      </c>
      <c r="I22" s="30">
        <f t="shared" si="3"/>
        <v>117279.41323749916</v>
      </c>
      <c r="J22" s="31"/>
      <c r="K22" s="25">
        <v>10394</v>
      </c>
      <c r="L22" s="26">
        <f t="shared" si="4"/>
        <v>106885.41323749916</v>
      </c>
    </row>
    <row r="23" spans="1:12" ht="15">
      <c r="A23" s="9" t="s">
        <v>16</v>
      </c>
      <c r="B23" s="30">
        <f>G12/G10*G9</f>
        <v>190287.89581367507</v>
      </c>
      <c r="C23" s="31"/>
      <c r="D23" s="30">
        <f>G13/K10*K9</f>
        <v>297017.00894544536</v>
      </c>
      <c r="E23" s="31"/>
      <c r="F23" s="28">
        <f t="shared" si="2"/>
        <v>487304.9047591204</v>
      </c>
      <c r="G23" s="29"/>
      <c r="H23" s="24">
        <f>8+4+20</f>
        <v>32</v>
      </c>
      <c r="I23" s="30">
        <f t="shared" si="3"/>
        <v>487336.9047591204</v>
      </c>
      <c r="J23" s="31"/>
      <c r="K23" s="25">
        <v>48894</v>
      </c>
      <c r="L23" s="26">
        <f t="shared" si="4"/>
        <v>438442.9047591204</v>
      </c>
    </row>
    <row r="24" spans="1:12" ht="15">
      <c r="A24" s="14" t="s">
        <v>17</v>
      </c>
      <c r="B24" s="28">
        <f>B18+B19+B20+B21+B22+B23</f>
        <v>489600.00000000006</v>
      </c>
      <c r="C24" s="29"/>
      <c r="D24" s="28">
        <f>D18+D19+D20+D21+D22+D23</f>
        <v>734400</v>
      </c>
      <c r="E24" s="29"/>
      <c r="F24" s="28">
        <f>F18+F19+F20+F21+F22+F23</f>
        <v>1224000</v>
      </c>
      <c r="G24" s="29"/>
      <c r="H24" s="25">
        <f>H18+H19+H20+H21+H22+H23</f>
        <v>244</v>
      </c>
      <c r="I24" s="28">
        <f>I18+I19+I20+I21+I22+I23</f>
        <v>1224244</v>
      </c>
      <c r="J24" s="29"/>
      <c r="K24" s="25">
        <v>120000</v>
      </c>
      <c r="L24" s="26">
        <v>1104244</v>
      </c>
    </row>
    <row r="25" spans="1:12" ht="12.75">
      <c r="A25" s="2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32"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2015-04-30T05:03:16Z</cp:lastPrinted>
  <dcterms:created xsi:type="dcterms:W3CDTF">1996-10-14T23:33:28Z</dcterms:created>
  <dcterms:modified xsi:type="dcterms:W3CDTF">2018-05-18T08:30:30Z</dcterms:modified>
  <cp:category/>
  <cp:version/>
  <cp:contentType/>
  <cp:contentStatus/>
</cp:coreProperties>
</file>